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9320" windowHeight="12240" activeTab="0"/>
  </bookViews>
  <sheets>
    <sheet name="Υπουργεία μειώσεις οργ μονάδων" sheetId="1" r:id="rId1"/>
  </sheets>
  <definedNames>
    <definedName name="_xlnm.Print_Area" localSheetId="0">'Υπουργεία μειώσεις οργ μονάδων'!$A$2:$M$79</definedName>
  </definedNames>
  <calcPr fullCalcOnLoad="1"/>
</workbook>
</file>

<file path=xl/sharedStrings.xml><?xml version="1.0" encoding="utf-8"?>
<sst xmlns="http://schemas.openxmlformats.org/spreadsheetml/2006/main" count="126" uniqueCount="38">
  <si>
    <t xml:space="preserve">Γενικές Διευθύνσεις </t>
  </si>
  <si>
    <t xml:space="preserve">Διευθύνσεις </t>
  </si>
  <si>
    <t>Τμήματα</t>
  </si>
  <si>
    <t>Γραφεία</t>
  </si>
  <si>
    <t xml:space="preserve">Υποδιευθύνσεις </t>
  </si>
  <si>
    <t>Αυτοτελή Τμήματα</t>
  </si>
  <si>
    <t xml:space="preserve">Αυτοτελή Γραφεία </t>
  </si>
  <si>
    <t xml:space="preserve">ΣΥΝΟΛΟ ΑΝΑ ΥΠΗΡΕΣΙΑ/ ΥΠΟΥΡΓΕΙΟ </t>
  </si>
  <si>
    <t>Υπουργείο Περιβάλλοντος, Ενέργειας &amp; Κλιματικής Αλλαγής</t>
  </si>
  <si>
    <t>Υπουργείο Εργασίας &amp; Κοινωνικής Ασφάλισης</t>
  </si>
  <si>
    <t>Υπουργείο Αγροτικής Ανάπτυξης &amp; Τροφίμων</t>
  </si>
  <si>
    <t>Υπουργείο Δικαιοσύνης, Διαφάνειας &amp; Ανθρώπινων Δικαιωμάτων</t>
  </si>
  <si>
    <t>Α/Α</t>
  </si>
  <si>
    <t>Γενικη Γραμματεία Ενημέρωσης &amp; Επικοινωνίας - Γενική Γραμματεία Μέσων Ενημέρωσης</t>
  </si>
  <si>
    <t>Υφιστάμενη κατάσταση</t>
  </si>
  <si>
    <t>Προτεινόμενη κατάσταση</t>
  </si>
  <si>
    <t>Ποσοστό μείωσης</t>
  </si>
  <si>
    <t>Αριθμητική μείωση</t>
  </si>
  <si>
    <t>Ονομασία Υπουργείου/ΝΠΔΔ</t>
  </si>
  <si>
    <t>ΥΔΙΜΗΔ- Εθνικό Κέντρο Δημόσιας Διοίκησης &amp; Αυτοδιοίκησης ΝΠΔΔ</t>
  </si>
  <si>
    <t>Υπουργειο Διοικητικης Μεταρρύθμισης &amp; Ηλεκτρονικής Διακυβέρνησης-ΥΔΙΜΗΔ</t>
  </si>
  <si>
    <t>ΓΕΝΙΚΑ ΣΥΝΟΛΑ ΜΕΙΩΣΗΣ ΟΡΓΑΝΙΚΩΝ ΜΟΝΑΔΩΝ   ΥΠΟΥΡΓΕΙΩΝ</t>
  </si>
  <si>
    <t>Εξοικονόμηση επιδομάτων ετησίως  (ευρώ)</t>
  </si>
  <si>
    <t>Υπουργείο Παιδείας, Δια Βίου Μάθησης και Θρησκευμάτων</t>
  </si>
  <si>
    <t>Υπουργείο Πολιτισμού και Τουρισμού</t>
  </si>
  <si>
    <t>Υπουργείο Υγείας και Κοινωνικής Αλληλεγγύης και Άθλησης</t>
  </si>
  <si>
    <t>Ο.Α.Ε.Δ.</t>
  </si>
  <si>
    <t>Υπουργείο Εσωτερικών</t>
  </si>
  <si>
    <t>Υπουργείο Υποδομών, Μεταφορών και Δικτύων</t>
  </si>
  <si>
    <t>Ο.Γ.Α.</t>
  </si>
  <si>
    <t>Τ.Ε.Α.Δ.Υ.</t>
  </si>
  <si>
    <t>ΓΕΝΙΚΑ ΣΥΝΟΛΑ ΥΦΙΣΤΑΜΕΝΩΝ ΜΟΝΑΔΩΝ</t>
  </si>
  <si>
    <t>ΓΕΝΙΚΑ ΣΥΝΟΛΑ ΠΡΟΤΕΙΝΟΜΕΝΩΝ ΜΟΝΑΔΩΝ</t>
  </si>
  <si>
    <t>ΣΥΝΟΛΙΚΟ ΠΟΣΟΣΤΟ ΜΕΙΩΣΗΣ ΜΟΝΑΔΩΝ</t>
  </si>
  <si>
    <t>Γενικές Γραμματείες</t>
  </si>
  <si>
    <t>Ειδικές Γραμματείες</t>
  </si>
  <si>
    <t>Yπουργείο Ανάπτυξης, Ανταγωνιστικότητας και Ναυτιλίας</t>
  </si>
  <si>
    <t>ΚΕΠ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</si>
</sst>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21" borderId="1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2" borderId="10" xfId="0" applyFont="1" applyFill="1" applyBorder="1" applyAlignment="1">
      <alignment wrapText="1"/>
    </xf>
    <xf numFmtId="0" fontId="3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3" fillId="22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wrapText="1"/>
    </xf>
    <xf numFmtId="0" fontId="4" fillId="18" borderId="10" xfId="0" applyFont="1" applyFill="1" applyBorder="1" applyAlignment="1">
      <alignment wrapText="1"/>
    </xf>
    <xf numFmtId="0" fontId="4" fillId="18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21" borderId="10" xfId="0" applyFont="1" applyFill="1" applyBorder="1" applyAlignment="1">
      <alignment wrapText="1"/>
    </xf>
    <xf numFmtId="0" fontId="3" fillId="21" borderId="10" xfId="0" applyFont="1" applyFill="1" applyBorder="1" applyAlignment="1">
      <alignment/>
    </xf>
    <xf numFmtId="0" fontId="2" fillId="21" borderId="10" xfId="0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1" fillId="26" borderId="0" xfId="0" applyFont="1" applyFill="1" applyBorder="1" applyAlignment="1">
      <alignment horizontal="center" vertical="center" wrapText="1"/>
    </xf>
    <xf numFmtId="0" fontId="0" fillId="26" borderId="0" xfId="0" applyFill="1" applyBorder="1" applyAlignment="1">
      <alignment wrapText="1"/>
    </xf>
    <xf numFmtId="0" fontId="0" fillId="26" borderId="0" xfId="0" applyFill="1" applyBorder="1" applyAlignment="1">
      <alignment/>
    </xf>
    <xf numFmtId="0" fontId="1" fillId="26" borderId="0" xfId="0" applyFont="1" applyFill="1" applyBorder="1" applyAlignment="1">
      <alignment horizontal="center"/>
    </xf>
    <xf numFmtId="0" fontId="5" fillId="26" borderId="0" xfId="0" applyFont="1" applyFill="1" applyBorder="1" applyAlignment="1">
      <alignment/>
    </xf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1" fillId="2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/>
    </xf>
    <xf numFmtId="0" fontId="2" fillId="22" borderId="14" xfId="0" applyFont="1" applyFill="1" applyBorder="1" applyAlignment="1">
      <alignment/>
    </xf>
    <xf numFmtId="0" fontId="2" fillId="21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1" fillId="24" borderId="15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/>
    </xf>
    <xf numFmtId="0" fontId="4" fillId="18" borderId="14" xfId="0" applyFont="1" applyFill="1" applyBorder="1" applyAlignment="1">
      <alignment/>
    </xf>
    <xf numFmtId="0" fontId="0" fillId="25" borderId="15" xfId="0" applyFill="1" applyBorder="1" applyAlignment="1">
      <alignment/>
    </xf>
    <xf numFmtId="0" fontId="4" fillId="25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wrapText="1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1" fillId="21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wrapText="1"/>
    </xf>
    <xf numFmtId="0" fontId="1" fillId="22" borderId="10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21" borderId="15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5" borderId="10" xfId="0" applyFont="1" applyFill="1" applyBorder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3"/>
  <sheetViews>
    <sheetView tabSelected="1" view="pageBreakPreview" zoomScaleNormal="70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2" sqref="A2:M79"/>
    </sheetView>
  </sheetViews>
  <sheetFormatPr defaultColWidth="9.140625" defaultRowHeight="15"/>
  <cols>
    <col min="1" max="1" width="4.8515625" style="0" customWidth="1"/>
    <col min="2" max="2" width="28.421875" style="0" customWidth="1"/>
    <col min="3" max="3" width="24.421875" style="0" customWidth="1"/>
    <col min="4" max="4" width="14.421875" style="0" bestFit="1" customWidth="1"/>
    <col min="5" max="5" width="12.57421875" style="0" customWidth="1"/>
    <col min="6" max="6" width="12.00390625" style="0" customWidth="1"/>
    <col min="7" max="7" width="15.57421875" style="0" customWidth="1"/>
    <col min="8" max="8" width="15.140625" style="0" customWidth="1"/>
    <col min="9" max="9" width="12.8515625" style="0" customWidth="1"/>
    <col min="10" max="10" width="13.7109375" style="0" customWidth="1"/>
    <col min="11" max="11" width="11.140625" style="0" customWidth="1"/>
    <col min="12" max="12" width="16.28125" style="0" customWidth="1"/>
    <col min="13" max="13" width="13.7109375" style="0" bestFit="1" customWidth="1"/>
  </cols>
  <sheetData>
    <row r="1" s="59" customFormat="1" ht="15.75" thickBot="1"/>
    <row r="2" spans="1:14" ht="55.5" customHeight="1">
      <c r="A2" s="30" t="s">
        <v>12</v>
      </c>
      <c r="B2" s="31" t="s">
        <v>18</v>
      </c>
      <c r="C2" s="32"/>
      <c r="D2" s="31" t="s">
        <v>34</v>
      </c>
      <c r="E2" s="31" t="s">
        <v>35</v>
      </c>
      <c r="F2" s="31" t="s">
        <v>0</v>
      </c>
      <c r="G2" s="31" t="s">
        <v>1</v>
      </c>
      <c r="H2" s="31" t="s">
        <v>4</v>
      </c>
      <c r="I2" s="31" t="s">
        <v>5</v>
      </c>
      <c r="J2" s="31" t="s">
        <v>2</v>
      </c>
      <c r="K2" s="31" t="s">
        <v>6</v>
      </c>
      <c r="L2" s="31" t="s">
        <v>3</v>
      </c>
      <c r="M2" s="33" t="s">
        <v>7</v>
      </c>
      <c r="N2" s="19"/>
    </row>
    <row r="3" spans="1:14" ht="15" customHeight="1">
      <c r="A3" s="63">
        <v>1</v>
      </c>
      <c r="B3" s="60" t="s">
        <v>20</v>
      </c>
      <c r="C3" s="2" t="s">
        <v>14</v>
      </c>
      <c r="D3" s="2">
        <v>1</v>
      </c>
      <c r="E3" s="2">
        <v>1</v>
      </c>
      <c r="F3" s="3">
        <v>5</v>
      </c>
      <c r="G3" s="3">
        <v>33</v>
      </c>
      <c r="H3" s="3">
        <v>0</v>
      </c>
      <c r="I3" s="3">
        <v>5</v>
      </c>
      <c r="J3" s="3">
        <v>135</v>
      </c>
      <c r="K3" s="3">
        <v>1</v>
      </c>
      <c r="L3" s="3">
        <v>7</v>
      </c>
      <c r="M3" s="34">
        <f>SUM(F3:L3)</f>
        <v>186</v>
      </c>
      <c r="N3" s="20"/>
    </row>
    <row r="4" spans="1:14" ht="15" customHeight="1">
      <c r="A4" s="63"/>
      <c r="B4" s="60"/>
      <c r="C4" s="2" t="s">
        <v>15</v>
      </c>
      <c r="D4" s="2">
        <v>1</v>
      </c>
      <c r="E4" s="2">
        <v>1</v>
      </c>
      <c r="F4" s="3">
        <v>4</v>
      </c>
      <c r="G4" s="3">
        <v>21</v>
      </c>
      <c r="H4" s="3">
        <v>0</v>
      </c>
      <c r="I4" s="3">
        <v>4</v>
      </c>
      <c r="J4" s="3">
        <v>95</v>
      </c>
      <c r="K4" s="3">
        <v>0</v>
      </c>
      <c r="L4" s="3">
        <v>6</v>
      </c>
      <c r="M4" s="34">
        <f>SUM(F4:L4)</f>
        <v>130</v>
      </c>
      <c r="N4" s="21"/>
    </row>
    <row r="5" spans="1:14" ht="15" customHeight="1">
      <c r="A5" s="63"/>
      <c r="B5" s="60"/>
      <c r="C5" s="2" t="s">
        <v>17</v>
      </c>
      <c r="D5" s="4">
        <f>D3-D4</f>
        <v>0</v>
      </c>
      <c r="E5" s="4">
        <f>E3-E4</f>
        <v>0</v>
      </c>
      <c r="F5" s="4">
        <f>F3-F4</f>
        <v>1</v>
      </c>
      <c r="G5" s="4">
        <f aca="true" t="shared" si="0" ref="G5:L5">G3-G4</f>
        <v>12</v>
      </c>
      <c r="H5" s="4">
        <f t="shared" si="0"/>
        <v>0</v>
      </c>
      <c r="I5" s="4">
        <f t="shared" si="0"/>
        <v>1</v>
      </c>
      <c r="J5" s="4">
        <f t="shared" si="0"/>
        <v>40</v>
      </c>
      <c r="K5" s="4">
        <f t="shared" si="0"/>
        <v>1</v>
      </c>
      <c r="L5" s="4">
        <f t="shared" si="0"/>
        <v>1</v>
      </c>
      <c r="M5" s="34">
        <f>M3-M4</f>
        <v>56</v>
      </c>
      <c r="N5" s="21"/>
    </row>
    <row r="6" spans="1:14" ht="15" customHeight="1">
      <c r="A6" s="63"/>
      <c r="B6" s="60"/>
      <c r="C6" s="2" t="s">
        <v>16</v>
      </c>
      <c r="D6" s="4">
        <f>D5*100/D3</f>
        <v>0</v>
      </c>
      <c r="E6" s="4">
        <f>E5*100/E3</f>
        <v>0</v>
      </c>
      <c r="F6" s="4">
        <f>F5*100/F3</f>
        <v>20</v>
      </c>
      <c r="G6" s="4">
        <f aca="true" t="shared" si="1" ref="G6:L6">G5*100/G3</f>
        <v>36.36363636363637</v>
      </c>
      <c r="H6" s="4">
        <v>0</v>
      </c>
      <c r="I6" s="4">
        <f>I5*100/I3</f>
        <v>20</v>
      </c>
      <c r="J6" s="4">
        <f t="shared" si="1"/>
        <v>29.62962962962963</v>
      </c>
      <c r="K6" s="4">
        <v>0</v>
      </c>
      <c r="L6" s="4">
        <f t="shared" si="1"/>
        <v>14.285714285714286</v>
      </c>
      <c r="M6" s="34">
        <f>M5*100/M3</f>
        <v>30.107526881720432</v>
      </c>
      <c r="N6" s="21"/>
    </row>
    <row r="7" spans="1:14" ht="15" customHeight="1">
      <c r="A7" s="63"/>
      <c r="B7" s="60" t="s">
        <v>19</v>
      </c>
      <c r="C7" s="2" t="s">
        <v>14</v>
      </c>
      <c r="D7" s="2">
        <v>1</v>
      </c>
      <c r="E7" s="2">
        <v>0</v>
      </c>
      <c r="F7" s="3">
        <v>0</v>
      </c>
      <c r="G7" s="3">
        <v>6</v>
      </c>
      <c r="H7" s="3">
        <v>0</v>
      </c>
      <c r="I7" s="3">
        <v>3</v>
      </c>
      <c r="J7" s="3">
        <v>20</v>
      </c>
      <c r="K7" s="3">
        <v>3</v>
      </c>
      <c r="L7" s="3">
        <v>0</v>
      </c>
      <c r="M7" s="34">
        <f>SUM(F7:L7)</f>
        <v>32</v>
      </c>
      <c r="N7" s="21"/>
    </row>
    <row r="8" spans="1:14" ht="15" customHeight="1">
      <c r="A8" s="63"/>
      <c r="B8" s="60"/>
      <c r="C8" s="2" t="s">
        <v>15</v>
      </c>
      <c r="D8" s="2">
        <v>1</v>
      </c>
      <c r="E8" s="2">
        <v>0</v>
      </c>
      <c r="F8" s="3">
        <v>0</v>
      </c>
      <c r="G8" s="3">
        <v>6</v>
      </c>
      <c r="H8" s="3">
        <v>0</v>
      </c>
      <c r="I8" s="3">
        <v>3</v>
      </c>
      <c r="J8" s="3">
        <v>13</v>
      </c>
      <c r="K8" s="3">
        <v>0</v>
      </c>
      <c r="L8" s="3">
        <v>0</v>
      </c>
      <c r="M8" s="34">
        <f>SUM(F8:L8)</f>
        <v>22</v>
      </c>
      <c r="N8" s="21"/>
    </row>
    <row r="9" spans="1:14" ht="15" customHeight="1">
      <c r="A9" s="63"/>
      <c r="B9" s="60"/>
      <c r="C9" s="2" t="s">
        <v>17</v>
      </c>
      <c r="D9" s="4">
        <f>D7-D8</f>
        <v>0</v>
      </c>
      <c r="E9" s="4">
        <f>E7-E8</f>
        <v>0</v>
      </c>
      <c r="F9" s="4">
        <f aca="true" t="shared" si="2" ref="F9:M9">F7-F8</f>
        <v>0</v>
      </c>
      <c r="G9" s="4">
        <f t="shared" si="2"/>
        <v>0</v>
      </c>
      <c r="H9" s="4">
        <f t="shared" si="2"/>
        <v>0</v>
      </c>
      <c r="I9" s="4">
        <f t="shared" si="2"/>
        <v>0</v>
      </c>
      <c r="J9" s="4">
        <f t="shared" si="2"/>
        <v>7</v>
      </c>
      <c r="K9" s="4">
        <f t="shared" si="2"/>
        <v>3</v>
      </c>
      <c r="L9" s="4">
        <f t="shared" si="2"/>
        <v>0</v>
      </c>
      <c r="M9" s="34">
        <f t="shared" si="2"/>
        <v>10</v>
      </c>
      <c r="N9" s="21"/>
    </row>
    <row r="10" spans="1:14" ht="15" customHeight="1">
      <c r="A10" s="63"/>
      <c r="B10" s="61"/>
      <c r="C10" s="2" t="s">
        <v>16</v>
      </c>
      <c r="D10" s="4">
        <f>D9*100/D7</f>
        <v>0</v>
      </c>
      <c r="E10" s="4">
        <v>0</v>
      </c>
      <c r="F10" s="4">
        <v>0</v>
      </c>
      <c r="G10" s="4">
        <f aca="true" t="shared" si="3" ref="G10:M10">G9*100/G7</f>
        <v>0</v>
      </c>
      <c r="H10" s="4">
        <v>0</v>
      </c>
      <c r="I10" s="4">
        <f t="shared" si="3"/>
        <v>0</v>
      </c>
      <c r="J10" s="4">
        <f t="shared" si="3"/>
        <v>35</v>
      </c>
      <c r="K10" s="4">
        <f t="shared" si="3"/>
        <v>100</v>
      </c>
      <c r="L10" s="4">
        <v>0</v>
      </c>
      <c r="M10" s="34">
        <f t="shared" si="3"/>
        <v>31.25</v>
      </c>
      <c r="N10" s="21"/>
    </row>
    <row r="11" spans="1:14" ht="15" customHeight="1">
      <c r="A11" s="63"/>
      <c r="B11" s="60" t="s">
        <v>37</v>
      </c>
      <c r="C11" s="2" t="s">
        <v>14</v>
      </c>
      <c r="D11" s="4">
        <v>0</v>
      </c>
      <c r="E11" s="4">
        <v>0</v>
      </c>
      <c r="F11" s="4">
        <v>0</v>
      </c>
      <c r="G11" s="4">
        <v>174</v>
      </c>
      <c r="H11" s="4">
        <v>0</v>
      </c>
      <c r="I11" s="4">
        <v>0</v>
      </c>
      <c r="J11" s="4">
        <v>726</v>
      </c>
      <c r="K11" s="4">
        <v>0</v>
      </c>
      <c r="L11" s="4">
        <v>0</v>
      </c>
      <c r="M11" s="34">
        <f>SUM(F11:L11)</f>
        <v>900</v>
      </c>
      <c r="N11" s="21"/>
    </row>
    <row r="12" spans="1:14" ht="15" customHeight="1">
      <c r="A12" s="63"/>
      <c r="B12" s="60"/>
      <c r="C12" s="2" t="s">
        <v>15</v>
      </c>
      <c r="D12" s="4">
        <v>0</v>
      </c>
      <c r="E12" s="4">
        <v>0</v>
      </c>
      <c r="F12" s="4">
        <v>0</v>
      </c>
      <c r="G12" s="4">
        <v>113</v>
      </c>
      <c r="H12" s="4">
        <v>0</v>
      </c>
      <c r="I12" s="4">
        <v>0</v>
      </c>
      <c r="J12" s="4">
        <v>511</v>
      </c>
      <c r="K12" s="4">
        <v>0</v>
      </c>
      <c r="L12" s="4">
        <v>0</v>
      </c>
      <c r="M12" s="34">
        <f>SUM(F12:L12)</f>
        <v>624</v>
      </c>
      <c r="N12" s="21"/>
    </row>
    <row r="13" spans="1:14" ht="15" customHeight="1">
      <c r="A13" s="63"/>
      <c r="B13" s="60"/>
      <c r="C13" s="2" t="s">
        <v>17</v>
      </c>
      <c r="D13" s="4">
        <v>0</v>
      </c>
      <c r="E13" s="4">
        <v>0</v>
      </c>
      <c r="F13" s="4">
        <v>0</v>
      </c>
      <c r="G13" s="4">
        <f>G11-G12</f>
        <v>61</v>
      </c>
      <c r="H13" s="4">
        <v>0</v>
      </c>
      <c r="I13" s="4">
        <v>0</v>
      </c>
      <c r="J13" s="4">
        <f>J11-J12</f>
        <v>215</v>
      </c>
      <c r="K13" s="4">
        <v>0</v>
      </c>
      <c r="L13" s="4">
        <v>0</v>
      </c>
      <c r="M13" s="34">
        <f>M11-M12</f>
        <v>276</v>
      </c>
      <c r="N13" s="21"/>
    </row>
    <row r="14" spans="1:14" ht="15" customHeight="1">
      <c r="A14" s="63"/>
      <c r="B14" s="61"/>
      <c r="C14" s="2" t="s">
        <v>16</v>
      </c>
      <c r="D14" s="4">
        <v>0</v>
      </c>
      <c r="E14" s="4">
        <v>0</v>
      </c>
      <c r="F14" s="4">
        <v>0</v>
      </c>
      <c r="G14" s="4">
        <f>G13*100/G11</f>
        <v>35.05747126436781</v>
      </c>
      <c r="H14" s="4">
        <v>0</v>
      </c>
      <c r="I14" s="4">
        <v>0</v>
      </c>
      <c r="J14" s="4">
        <f>J13*100/J11</f>
        <v>29.614325068870524</v>
      </c>
      <c r="K14" s="4">
        <v>0</v>
      </c>
      <c r="L14" s="4">
        <v>0</v>
      </c>
      <c r="M14" s="34">
        <f>M13*100/M11</f>
        <v>30.666666666666668</v>
      </c>
      <c r="N14" s="21"/>
    </row>
    <row r="15" spans="1:14" ht="15">
      <c r="A15" s="62">
        <v>2</v>
      </c>
      <c r="B15" s="58" t="s">
        <v>27</v>
      </c>
      <c r="C15" s="6" t="s">
        <v>14</v>
      </c>
      <c r="D15" s="5">
        <v>3</v>
      </c>
      <c r="E15" s="5">
        <v>0</v>
      </c>
      <c r="F15" s="5">
        <v>5</v>
      </c>
      <c r="G15" s="5">
        <v>21</v>
      </c>
      <c r="H15" s="5">
        <v>0</v>
      </c>
      <c r="I15" s="5">
        <v>1</v>
      </c>
      <c r="J15" s="5">
        <v>70</v>
      </c>
      <c r="K15" s="5">
        <v>0</v>
      </c>
      <c r="L15" s="5">
        <v>2</v>
      </c>
      <c r="M15" s="35">
        <f>SUM(E15:L15)</f>
        <v>99</v>
      </c>
      <c r="N15" s="21"/>
    </row>
    <row r="16" spans="1:14" ht="15">
      <c r="A16" s="62"/>
      <c r="B16" s="58"/>
      <c r="C16" s="6" t="s">
        <v>15</v>
      </c>
      <c r="D16" s="5">
        <v>3</v>
      </c>
      <c r="E16" s="5">
        <v>0</v>
      </c>
      <c r="F16" s="5">
        <v>5</v>
      </c>
      <c r="G16" s="5">
        <v>14</v>
      </c>
      <c r="H16" s="5">
        <v>0</v>
      </c>
      <c r="I16" s="5">
        <v>6</v>
      </c>
      <c r="J16" s="5">
        <v>42</v>
      </c>
      <c r="K16" s="5">
        <v>1</v>
      </c>
      <c r="L16" s="5">
        <v>0</v>
      </c>
      <c r="M16" s="35">
        <f>SUM(E16:L16)</f>
        <v>68</v>
      </c>
      <c r="N16" s="21"/>
    </row>
    <row r="17" spans="1:14" ht="15">
      <c r="A17" s="62"/>
      <c r="B17" s="58"/>
      <c r="C17" s="6" t="s">
        <v>17</v>
      </c>
      <c r="D17" s="5">
        <f>D15-D16</f>
        <v>0</v>
      </c>
      <c r="E17" s="5">
        <f>E15-E16</f>
        <v>0</v>
      </c>
      <c r="F17" s="5">
        <f>F15-F16</f>
        <v>0</v>
      </c>
      <c r="G17" s="5">
        <f>G15-G16</f>
        <v>7</v>
      </c>
      <c r="H17" s="5">
        <v>0</v>
      </c>
      <c r="I17" s="5">
        <f>I15-I16</f>
        <v>-5</v>
      </c>
      <c r="J17" s="5">
        <f>J15-J16</f>
        <v>28</v>
      </c>
      <c r="K17" s="5">
        <f>K15-K16</f>
        <v>-1</v>
      </c>
      <c r="L17" s="5">
        <f>L15-L16</f>
        <v>2</v>
      </c>
      <c r="M17" s="35">
        <f>M15-M16</f>
        <v>31</v>
      </c>
      <c r="N17" s="21"/>
    </row>
    <row r="18" spans="1:14" ht="15">
      <c r="A18" s="62"/>
      <c r="B18" s="58"/>
      <c r="C18" s="6" t="s">
        <v>16</v>
      </c>
      <c r="D18" s="5">
        <f>D17*100/D15</f>
        <v>0</v>
      </c>
      <c r="E18" s="5">
        <v>0</v>
      </c>
      <c r="F18" s="5">
        <f>F17*100/F15</f>
        <v>0</v>
      </c>
      <c r="G18" s="5">
        <f>G17*100/G15</f>
        <v>33.333333333333336</v>
      </c>
      <c r="H18" s="5">
        <v>0</v>
      </c>
      <c r="I18" s="5">
        <v>0</v>
      </c>
      <c r="J18" s="5">
        <f>J17*100/J15</f>
        <v>40</v>
      </c>
      <c r="K18" s="5">
        <v>0</v>
      </c>
      <c r="L18" s="5">
        <f>L17*100/L15</f>
        <v>100</v>
      </c>
      <c r="M18" s="35">
        <f>M17*100/M15</f>
        <v>31.31313131313131</v>
      </c>
      <c r="N18" s="21"/>
    </row>
    <row r="19" spans="1:14" ht="15">
      <c r="A19" s="66">
        <v>3</v>
      </c>
      <c r="B19" s="56" t="s">
        <v>36</v>
      </c>
      <c r="C19" s="13" t="s">
        <v>14</v>
      </c>
      <c r="D19" s="13">
        <v>9</v>
      </c>
      <c r="E19" s="13">
        <v>6</v>
      </c>
      <c r="F19" s="14">
        <v>16</v>
      </c>
      <c r="G19" s="14">
        <v>100</v>
      </c>
      <c r="H19" s="14">
        <v>0</v>
      </c>
      <c r="I19" s="14">
        <v>0</v>
      </c>
      <c r="J19" s="14">
        <v>369</v>
      </c>
      <c r="K19" s="14">
        <v>0</v>
      </c>
      <c r="L19" s="14">
        <v>0</v>
      </c>
      <c r="M19" s="36">
        <f>SUM(E19:L19)</f>
        <v>491</v>
      </c>
      <c r="N19" s="21"/>
    </row>
    <row r="20" spans="1:14" ht="15">
      <c r="A20" s="66"/>
      <c r="B20" s="56"/>
      <c r="C20" s="13" t="s">
        <v>15</v>
      </c>
      <c r="D20" s="13">
        <v>5</v>
      </c>
      <c r="E20" s="13">
        <v>1</v>
      </c>
      <c r="F20" s="14">
        <v>15</v>
      </c>
      <c r="G20" s="14">
        <v>47</v>
      </c>
      <c r="H20" s="14">
        <v>0</v>
      </c>
      <c r="I20" s="14">
        <v>0</v>
      </c>
      <c r="J20" s="14">
        <v>188</v>
      </c>
      <c r="K20" s="14">
        <v>0</v>
      </c>
      <c r="L20" s="14">
        <v>0</v>
      </c>
      <c r="M20" s="36">
        <f>SUM(E20:L20)</f>
        <v>251</v>
      </c>
      <c r="N20" s="21"/>
    </row>
    <row r="21" spans="1:14" ht="15">
      <c r="A21" s="66"/>
      <c r="B21" s="56"/>
      <c r="C21" s="13" t="s">
        <v>17</v>
      </c>
      <c r="D21" s="15">
        <f>D19-D20</f>
        <v>4</v>
      </c>
      <c r="E21" s="15">
        <f>E19-E20</f>
        <v>5</v>
      </c>
      <c r="F21" s="15">
        <f aca="true" t="shared" si="4" ref="F21:L21">F19-F20</f>
        <v>1</v>
      </c>
      <c r="G21" s="15">
        <f t="shared" si="4"/>
        <v>53</v>
      </c>
      <c r="H21" s="15">
        <f t="shared" si="4"/>
        <v>0</v>
      </c>
      <c r="I21" s="15">
        <f t="shared" si="4"/>
        <v>0</v>
      </c>
      <c r="J21" s="15">
        <f t="shared" si="4"/>
        <v>181</v>
      </c>
      <c r="K21" s="15">
        <f t="shared" si="4"/>
        <v>0</v>
      </c>
      <c r="L21" s="15">
        <f t="shared" si="4"/>
        <v>0</v>
      </c>
      <c r="M21" s="36">
        <f>M19-M20</f>
        <v>240</v>
      </c>
      <c r="N21" s="21"/>
    </row>
    <row r="22" spans="1:14" ht="15">
      <c r="A22" s="66"/>
      <c r="B22" s="56"/>
      <c r="C22" s="13" t="s">
        <v>16</v>
      </c>
      <c r="D22" s="15">
        <f>D21*100/D19</f>
        <v>44.44444444444444</v>
      </c>
      <c r="E22" s="15">
        <f>E21*100/E19</f>
        <v>83.33333333333333</v>
      </c>
      <c r="F22" s="15">
        <f>F21*100/F19</f>
        <v>6.25</v>
      </c>
      <c r="G22" s="15">
        <f>G21*100/G19</f>
        <v>53</v>
      </c>
      <c r="H22" s="15">
        <v>0</v>
      </c>
      <c r="I22" s="15">
        <v>0</v>
      </c>
      <c r="J22" s="15">
        <f>J21*100/J19</f>
        <v>49.05149051490515</v>
      </c>
      <c r="K22" s="15">
        <v>0</v>
      </c>
      <c r="L22" s="15">
        <v>0</v>
      </c>
      <c r="M22" s="36">
        <f>M21*100/M19</f>
        <v>48.87983706720978</v>
      </c>
      <c r="N22" s="21"/>
    </row>
    <row r="23" spans="1:14" ht="15">
      <c r="A23" s="66">
        <v>4</v>
      </c>
      <c r="B23" s="56" t="s">
        <v>8</v>
      </c>
      <c r="C23" s="13" t="s">
        <v>14</v>
      </c>
      <c r="D23" s="13">
        <v>3</v>
      </c>
      <c r="E23" s="13">
        <v>3</v>
      </c>
      <c r="F23" s="14">
        <v>8</v>
      </c>
      <c r="G23" s="14">
        <v>45</v>
      </c>
      <c r="H23" s="14">
        <v>1</v>
      </c>
      <c r="I23" s="14">
        <v>0</v>
      </c>
      <c r="J23" s="14">
        <v>186</v>
      </c>
      <c r="K23" s="14">
        <v>0</v>
      </c>
      <c r="L23" s="14">
        <v>24</v>
      </c>
      <c r="M23" s="36">
        <f>SUM(E23:L23)</f>
        <v>267</v>
      </c>
      <c r="N23" s="19"/>
    </row>
    <row r="24" spans="1:14" ht="15">
      <c r="A24" s="66"/>
      <c r="B24" s="57"/>
      <c r="C24" s="13" t="s">
        <v>15</v>
      </c>
      <c r="D24" s="13">
        <v>3</v>
      </c>
      <c r="E24" s="13">
        <v>3</v>
      </c>
      <c r="F24" s="14">
        <v>6</v>
      </c>
      <c r="G24" s="14">
        <v>35</v>
      </c>
      <c r="H24" s="14">
        <v>0</v>
      </c>
      <c r="I24" s="14">
        <v>0</v>
      </c>
      <c r="J24" s="14">
        <v>128</v>
      </c>
      <c r="K24" s="14">
        <v>0</v>
      </c>
      <c r="L24" s="14">
        <v>4</v>
      </c>
      <c r="M24" s="36">
        <f>SUM(E24:L24)</f>
        <v>176</v>
      </c>
      <c r="N24" s="19"/>
    </row>
    <row r="25" spans="1:14" ht="15">
      <c r="A25" s="66"/>
      <c r="B25" s="57"/>
      <c r="C25" s="13" t="s">
        <v>17</v>
      </c>
      <c r="D25" s="15">
        <f>D23-D24</f>
        <v>0</v>
      </c>
      <c r="E25" s="15">
        <f>E23-E24</f>
        <v>0</v>
      </c>
      <c r="F25" s="15">
        <f aca="true" t="shared" si="5" ref="F25:L25">F23-F24</f>
        <v>2</v>
      </c>
      <c r="G25" s="15">
        <f t="shared" si="5"/>
        <v>10</v>
      </c>
      <c r="H25" s="15">
        <f t="shared" si="5"/>
        <v>1</v>
      </c>
      <c r="I25" s="15">
        <f t="shared" si="5"/>
        <v>0</v>
      </c>
      <c r="J25" s="15">
        <f t="shared" si="5"/>
        <v>58</v>
      </c>
      <c r="K25" s="15">
        <f t="shared" si="5"/>
        <v>0</v>
      </c>
      <c r="L25" s="15">
        <f t="shared" si="5"/>
        <v>20</v>
      </c>
      <c r="M25" s="36">
        <f>M23-M24</f>
        <v>91</v>
      </c>
      <c r="N25" s="20"/>
    </row>
    <row r="26" spans="1:14" ht="15">
      <c r="A26" s="66"/>
      <c r="B26" s="57"/>
      <c r="C26" s="13" t="s">
        <v>16</v>
      </c>
      <c r="D26" s="15">
        <f>D25*100/D23</f>
        <v>0</v>
      </c>
      <c r="E26" s="15">
        <f>E25*100/E23</f>
        <v>0</v>
      </c>
      <c r="F26" s="15">
        <f aca="true" t="shared" si="6" ref="F26:L26">F25*100/F23</f>
        <v>25</v>
      </c>
      <c r="G26" s="15">
        <f t="shared" si="6"/>
        <v>22.22222222222222</v>
      </c>
      <c r="H26" s="15">
        <f t="shared" si="6"/>
        <v>100</v>
      </c>
      <c r="I26" s="15">
        <v>0</v>
      </c>
      <c r="J26" s="15">
        <f t="shared" si="6"/>
        <v>31.182795698924732</v>
      </c>
      <c r="K26" s="15">
        <v>0</v>
      </c>
      <c r="L26" s="15">
        <f t="shared" si="6"/>
        <v>83.33333333333333</v>
      </c>
      <c r="M26" s="36">
        <f>M25*100/M23</f>
        <v>34.08239700374532</v>
      </c>
      <c r="N26" s="21"/>
    </row>
    <row r="27" spans="1:14" ht="15">
      <c r="A27" s="70">
        <v>4</v>
      </c>
      <c r="B27" s="68" t="s">
        <v>23</v>
      </c>
      <c r="C27" s="16" t="s">
        <v>14</v>
      </c>
      <c r="D27" s="17">
        <v>5</v>
      </c>
      <c r="E27" s="17">
        <v>4</v>
      </c>
      <c r="F27" s="17">
        <v>5</v>
      </c>
      <c r="G27" s="17">
        <v>59</v>
      </c>
      <c r="H27" s="17">
        <v>0</v>
      </c>
      <c r="I27" s="17">
        <v>0</v>
      </c>
      <c r="J27" s="17">
        <v>212</v>
      </c>
      <c r="K27" s="17">
        <v>0</v>
      </c>
      <c r="L27" s="17">
        <v>16</v>
      </c>
      <c r="M27" s="37">
        <f>SUM(E27:L27)</f>
        <v>296</v>
      </c>
      <c r="N27" s="22"/>
    </row>
    <row r="28" spans="1:14" ht="15">
      <c r="A28" s="70"/>
      <c r="B28" s="68"/>
      <c r="C28" s="16" t="s">
        <v>15</v>
      </c>
      <c r="D28" s="17">
        <v>4</v>
      </c>
      <c r="E28" s="17">
        <v>1</v>
      </c>
      <c r="F28" s="17">
        <v>5</v>
      </c>
      <c r="G28" s="17">
        <v>31</v>
      </c>
      <c r="H28" s="17">
        <v>0</v>
      </c>
      <c r="I28" s="17">
        <v>0</v>
      </c>
      <c r="J28" s="17">
        <v>132</v>
      </c>
      <c r="K28" s="17">
        <v>0</v>
      </c>
      <c r="L28" s="17">
        <v>3</v>
      </c>
      <c r="M28" s="37">
        <f>SUM(E28:L28)</f>
        <v>172</v>
      </c>
      <c r="N28" s="21"/>
    </row>
    <row r="29" spans="1:14" ht="15">
      <c r="A29" s="70"/>
      <c r="B29" s="68"/>
      <c r="C29" s="16" t="s">
        <v>17</v>
      </c>
      <c r="D29" s="17">
        <f>D27-D28</f>
        <v>1</v>
      </c>
      <c r="E29" s="17">
        <f>E27-E28</f>
        <v>3</v>
      </c>
      <c r="F29" s="17">
        <f>F27-F28</f>
        <v>0</v>
      </c>
      <c r="G29" s="17">
        <f>G27-G28</f>
        <v>28</v>
      </c>
      <c r="H29" s="17">
        <v>0</v>
      </c>
      <c r="I29" s="17">
        <v>0</v>
      </c>
      <c r="J29" s="17">
        <f>J27-J28</f>
        <v>80</v>
      </c>
      <c r="K29" s="17">
        <f>K27-K28</f>
        <v>0</v>
      </c>
      <c r="L29" s="17">
        <f>L27-L28</f>
        <v>13</v>
      </c>
      <c r="M29" s="37">
        <f>M27-M28</f>
        <v>124</v>
      </c>
      <c r="N29" s="21"/>
    </row>
    <row r="30" spans="1:14" ht="15">
      <c r="A30" s="70"/>
      <c r="B30" s="68"/>
      <c r="C30" s="16" t="s">
        <v>16</v>
      </c>
      <c r="D30" s="17">
        <f>D29*100/D27</f>
        <v>20</v>
      </c>
      <c r="E30" s="17">
        <f>E29*100/E27</f>
        <v>75</v>
      </c>
      <c r="F30" s="17">
        <f>F29*100/F27</f>
        <v>0</v>
      </c>
      <c r="G30" s="17">
        <f>G29*100/G27</f>
        <v>47.45762711864407</v>
      </c>
      <c r="H30" s="17">
        <v>0</v>
      </c>
      <c r="I30" s="17">
        <v>0</v>
      </c>
      <c r="J30" s="17">
        <f>J29*100/J27</f>
        <v>37.735849056603776</v>
      </c>
      <c r="K30" s="17">
        <v>0</v>
      </c>
      <c r="L30" s="17">
        <f>L29*100/L27</f>
        <v>81.25</v>
      </c>
      <c r="M30" s="37">
        <f>M29*100/M27</f>
        <v>41.891891891891895</v>
      </c>
      <c r="N30" s="21"/>
    </row>
    <row r="31" spans="1:14" ht="15">
      <c r="A31" s="66">
        <v>5</v>
      </c>
      <c r="B31" s="56" t="s">
        <v>28</v>
      </c>
      <c r="C31" s="13" t="s">
        <v>14</v>
      </c>
      <c r="D31" s="15">
        <v>6</v>
      </c>
      <c r="E31" s="15">
        <v>0</v>
      </c>
      <c r="F31" s="15">
        <v>10</v>
      </c>
      <c r="G31" s="15">
        <v>59</v>
      </c>
      <c r="H31" s="15">
        <v>0</v>
      </c>
      <c r="I31" s="15">
        <v>0</v>
      </c>
      <c r="J31" s="15">
        <v>199</v>
      </c>
      <c r="K31" s="15">
        <v>0</v>
      </c>
      <c r="L31" s="15">
        <v>42</v>
      </c>
      <c r="M31" s="36">
        <f>SUM(E31:L31)</f>
        <v>310</v>
      </c>
      <c r="N31" s="21"/>
    </row>
    <row r="32" spans="1:14" ht="15">
      <c r="A32" s="66"/>
      <c r="B32" s="56"/>
      <c r="C32" s="13" t="s">
        <v>15</v>
      </c>
      <c r="D32" s="15">
        <v>6</v>
      </c>
      <c r="E32" s="15">
        <v>0</v>
      </c>
      <c r="F32" s="15">
        <v>9</v>
      </c>
      <c r="G32" s="15">
        <v>37</v>
      </c>
      <c r="H32" s="15">
        <v>0</v>
      </c>
      <c r="I32" s="15">
        <v>0</v>
      </c>
      <c r="J32" s="15">
        <v>147</v>
      </c>
      <c r="K32" s="15">
        <v>0</v>
      </c>
      <c r="L32" s="15">
        <v>0</v>
      </c>
      <c r="M32" s="36">
        <f>SUM(E32:L32)</f>
        <v>193</v>
      </c>
      <c r="N32" s="21"/>
    </row>
    <row r="33" spans="1:14" ht="15">
      <c r="A33" s="66"/>
      <c r="B33" s="56"/>
      <c r="C33" s="13" t="s">
        <v>17</v>
      </c>
      <c r="D33" s="15">
        <f>D31-D32</f>
        <v>0</v>
      </c>
      <c r="E33" s="15">
        <f>E31-E32</f>
        <v>0</v>
      </c>
      <c r="F33" s="15">
        <f>F31-F32</f>
        <v>1</v>
      </c>
      <c r="G33" s="15">
        <f>G31-G32</f>
        <v>22</v>
      </c>
      <c r="H33" s="15">
        <v>0</v>
      </c>
      <c r="I33" s="15">
        <v>0</v>
      </c>
      <c r="J33" s="15">
        <f>J31-J32</f>
        <v>52</v>
      </c>
      <c r="K33" s="15">
        <v>0</v>
      </c>
      <c r="L33" s="15">
        <f>L31-L32</f>
        <v>42</v>
      </c>
      <c r="M33" s="36">
        <f>M31-M32</f>
        <v>117</v>
      </c>
      <c r="N33" s="21"/>
    </row>
    <row r="34" spans="1:14" ht="16.5" customHeight="1">
      <c r="A34" s="66"/>
      <c r="B34" s="56"/>
      <c r="C34" s="13" t="s">
        <v>16</v>
      </c>
      <c r="D34" s="15">
        <f>D33*100/D31</f>
        <v>0</v>
      </c>
      <c r="E34" s="15">
        <v>0</v>
      </c>
      <c r="F34" s="15">
        <f>F33*100/F31</f>
        <v>10</v>
      </c>
      <c r="G34" s="15">
        <f>G33*100/G31</f>
        <v>37.28813559322034</v>
      </c>
      <c r="H34" s="15">
        <v>0</v>
      </c>
      <c r="I34" s="15">
        <v>0</v>
      </c>
      <c r="J34" s="15">
        <f>J33*100/J31</f>
        <v>26.13065326633166</v>
      </c>
      <c r="K34" s="15">
        <v>0</v>
      </c>
      <c r="L34" s="15">
        <f>L33*100/L31</f>
        <v>100</v>
      </c>
      <c r="M34" s="36">
        <f>M33*100/M31</f>
        <v>37.74193548387097</v>
      </c>
      <c r="N34" s="21"/>
    </row>
    <row r="35" spans="1:15" ht="15">
      <c r="A35" s="70">
        <v>6</v>
      </c>
      <c r="B35" s="68" t="s">
        <v>9</v>
      </c>
      <c r="C35" s="16" t="s">
        <v>14</v>
      </c>
      <c r="D35" s="16">
        <v>4</v>
      </c>
      <c r="E35" s="16">
        <v>1</v>
      </c>
      <c r="F35" s="18">
        <v>7</v>
      </c>
      <c r="G35" s="18">
        <v>75</v>
      </c>
      <c r="H35" s="18">
        <v>0</v>
      </c>
      <c r="I35" s="18">
        <v>4</v>
      </c>
      <c r="J35" s="18">
        <v>297</v>
      </c>
      <c r="K35" s="18">
        <v>4</v>
      </c>
      <c r="L35" s="18">
        <v>0</v>
      </c>
      <c r="M35" s="37">
        <f>SUM(E35:L35)</f>
        <v>388</v>
      </c>
      <c r="N35" s="21"/>
      <c r="O35" s="1"/>
    </row>
    <row r="36" spans="1:15" ht="15">
      <c r="A36" s="71"/>
      <c r="B36" s="72"/>
      <c r="C36" s="16" t="s">
        <v>15</v>
      </c>
      <c r="D36" s="16">
        <v>4</v>
      </c>
      <c r="E36" s="16">
        <v>1</v>
      </c>
      <c r="F36" s="18">
        <v>5</v>
      </c>
      <c r="G36" s="18">
        <v>42</v>
      </c>
      <c r="H36" s="18">
        <v>0</v>
      </c>
      <c r="I36" s="18">
        <v>6</v>
      </c>
      <c r="J36" s="18">
        <v>220</v>
      </c>
      <c r="K36" s="18">
        <v>1</v>
      </c>
      <c r="L36" s="18">
        <v>0</v>
      </c>
      <c r="M36" s="37">
        <f>SUM(E36:L36)</f>
        <v>275</v>
      </c>
      <c r="N36" s="20"/>
      <c r="O36" s="1"/>
    </row>
    <row r="37" spans="1:15" ht="15">
      <c r="A37" s="71"/>
      <c r="B37" s="72"/>
      <c r="C37" s="16" t="s">
        <v>17</v>
      </c>
      <c r="D37" s="17">
        <f>D35-D36</f>
        <v>0</v>
      </c>
      <c r="E37" s="17">
        <f>E35-E36</f>
        <v>0</v>
      </c>
      <c r="F37" s="17">
        <f aca="true" t="shared" si="7" ref="F37:L37">F35-F36</f>
        <v>2</v>
      </c>
      <c r="G37" s="17">
        <f t="shared" si="7"/>
        <v>33</v>
      </c>
      <c r="H37" s="17">
        <f t="shared" si="7"/>
        <v>0</v>
      </c>
      <c r="I37" s="17">
        <f t="shared" si="7"/>
        <v>-2</v>
      </c>
      <c r="J37" s="17">
        <f t="shared" si="7"/>
        <v>77</v>
      </c>
      <c r="K37" s="17">
        <f t="shared" si="7"/>
        <v>3</v>
      </c>
      <c r="L37" s="17">
        <f t="shared" si="7"/>
        <v>0</v>
      </c>
      <c r="M37" s="37">
        <f>M35-M36</f>
        <v>113</v>
      </c>
      <c r="N37" s="20"/>
      <c r="O37" s="1"/>
    </row>
    <row r="38" spans="1:15" ht="15">
      <c r="A38" s="71"/>
      <c r="B38" s="72"/>
      <c r="C38" s="16" t="s">
        <v>16</v>
      </c>
      <c r="D38" s="17">
        <f>D37*100/D35</f>
        <v>0</v>
      </c>
      <c r="E38" s="17">
        <f>E37*100/E35</f>
        <v>0</v>
      </c>
      <c r="F38" s="17">
        <f aca="true" t="shared" si="8" ref="F38:K38">F37*100/F35</f>
        <v>28.571428571428573</v>
      </c>
      <c r="G38" s="17">
        <f t="shared" si="8"/>
        <v>44</v>
      </c>
      <c r="H38" s="17">
        <v>0</v>
      </c>
      <c r="I38" s="17">
        <f t="shared" si="8"/>
        <v>-50</v>
      </c>
      <c r="J38" s="17">
        <f t="shared" si="8"/>
        <v>25.925925925925927</v>
      </c>
      <c r="K38" s="17">
        <f t="shared" si="8"/>
        <v>75</v>
      </c>
      <c r="L38" s="17">
        <v>0</v>
      </c>
      <c r="M38" s="37">
        <f>M37*100/M35</f>
        <v>29.123711340206185</v>
      </c>
      <c r="N38" s="21"/>
      <c r="O38" s="1"/>
    </row>
    <row r="39" spans="1:15" ht="15">
      <c r="A39" s="71"/>
      <c r="B39" s="64" t="s">
        <v>26</v>
      </c>
      <c r="C39" s="16" t="s">
        <v>14</v>
      </c>
      <c r="D39" s="17">
        <v>0</v>
      </c>
      <c r="E39" s="17">
        <v>0</v>
      </c>
      <c r="F39" s="17">
        <v>3</v>
      </c>
      <c r="G39" s="17">
        <v>32</v>
      </c>
      <c r="H39" s="17">
        <v>0</v>
      </c>
      <c r="I39" s="17">
        <v>0</v>
      </c>
      <c r="J39" s="17">
        <v>398</v>
      </c>
      <c r="K39" s="17">
        <v>0</v>
      </c>
      <c r="L39" s="17">
        <v>3</v>
      </c>
      <c r="M39" s="37">
        <f>SUM(E39:L39)</f>
        <v>436</v>
      </c>
      <c r="N39" s="21"/>
      <c r="O39" s="1"/>
    </row>
    <row r="40" spans="1:15" ht="15">
      <c r="A40" s="71"/>
      <c r="B40" s="64"/>
      <c r="C40" s="16" t="s">
        <v>15</v>
      </c>
      <c r="D40" s="17">
        <v>0</v>
      </c>
      <c r="E40" s="17">
        <v>0</v>
      </c>
      <c r="F40" s="17">
        <v>3</v>
      </c>
      <c r="G40" s="17">
        <v>22</v>
      </c>
      <c r="H40" s="17">
        <v>0</v>
      </c>
      <c r="I40" s="17">
        <v>0</v>
      </c>
      <c r="J40" s="17">
        <v>262</v>
      </c>
      <c r="K40" s="17">
        <v>0</v>
      </c>
      <c r="L40" s="17">
        <v>0</v>
      </c>
      <c r="M40" s="37">
        <f>SUM(E40:L40)</f>
        <v>287</v>
      </c>
      <c r="N40" s="21"/>
      <c r="O40" s="1"/>
    </row>
    <row r="41" spans="1:15" ht="15">
      <c r="A41" s="71"/>
      <c r="B41" s="64"/>
      <c r="C41" s="16" t="s">
        <v>17</v>
      </c>
      <c r="D41" s="17">
        <v>0</v>
      </c>
      <c r="E41" s="17">
        <v>0</v>
      </c>
      <c r="F41" s="17">
        <f>F39-F40</f>
        <v>0</v>
      </c>
      <c r="G41" s="17">
        <f>G39-G40</f>
        <v>10</v>
      </c>
      <c r="H41" s="17">
        <v>0</v>
      </c>
      <c r="I41" s="17">
        <v>0</v>
      </c>
      <c r="J41" s="17">
        <f>J39-J40</f>
        <v>136</v>
      </c>
      <c r="K41" s="17">
        <f>K39-K40</f>
        <v>0</v>
      </c>
      <c r="L41" s="17">
        <v>0</v>
      </c>
      <c r="M41" s="37">
        <f>M39-M40</f>
        <v>149</v>
      </c>
      <c r="N41" s="21"/>
      <c r="O41" s="1"/>
    </row>
    <row r="42" spans="1:15" ht="30" customHeight="1">
      <c r="A42" s="71"/>
      <c r="B42" s="64"/>
      <c r="C42" s="16" t="s">
        <v>16</v>
      </c>
      <c r="D42" s="17">
        <v>0</v>
      </c>
      <c r="E42" s="17">
        <v>0</v>
      </c>
      <c r="F42" s="17">
        <f>F41*100/F39</f>
        <v>0</v>
      </c>
      <c r="G42" s="17">
        <f>G41*100/G39</f>
        <v>31.25</v>
      </c>
      <c r="H42" s="17">
        <v>0</v>
      </c>
      <c r="I42" s="17">
        <v>0</v>
      </c>
      <c r="J42" s="17">
        <f>J41*100/J39</f>
        <v>34.17085427135678</v>
      </c>
      <c r="K42" s="17">
        <v>0</v>
      </c>
      <c r="L42" s="17">
        <v>0</v>
      </c>
      <c r="M42" s="37">
        <f>M41*100/M39</f>
        <v>34.174311926605505</v>
      </c>
      <c r="N42" s="21"/>
      <c r="O42" s="1"/>
    </row>
    <row r="43" spans="1:15" ht="30" customHeight="1">
      <c r="A43" s="71"/>
      <c r="B43" s="64" t="s">
        <v>29</v>
      </c>
      <c r="C43" s="16" t="s">
        <v>14</v>
      </c>
      <c r="D43" s="16">
        <v>0</v>
      </c>
      <c r="E43" s="16">
        <v>0</v>
      </c>
      <c r="F43" s="18">
        <v>2</v>
      </c>
      <c r="G43" s="18">
        <v>23</v>
      </c>
      <c r="H43" s="18">
        <v>0</v>
      </c>
      <c r="I43" s="18">
        <v>0</v>
      </c>
      <c r="J43" s="18">
        <v>66</v>
      </c>
      <c r="K43" s="18">
        <v>0</v>
      </c>
      <c r="L43" s="18">
        <v>28</v>
      </c>
      <c r="M43" s="37">
        <f>SUM(E43:L43)</f>
        <v>119</v>
      </c>
      <c r="N43" s="21"/>
      <c r="O43" s="1"/>
    </row>
    <row r="44" spans="1:15" ht="30" customHeight="1">
      <c r="A44" s="71"/>
      <c r="B44" s="69"/>
      <c r="C44" s="16" t="s">
        <v>15</v>
      </c>
      <c r="D44" s="16">
        <v>0</v>
      </c>
      <c r="E44" s="16">
        <v>0</v>
      </c>
      <c r="F44" s="18">
        <v>2</v>
      </c>
      <c r="G44" s="18">
        <v>21</v>
      </c>
      <c r="H44" s="18">
        <v>0</v>
      </c>
      <c r="I44" s="18">
        <v>0</v>
      </c>
      <c r="J44" s="18">
        <v>72</v>
      </c>
      <c r="K44" s="18">
        <v>0</v>
      </c>
      <c r="L44" s="18">
        <v>0</v>
      </c>
      <c r="M44" s="37">
        <f>SUM(E44:L44)</f>
        <v>95</v>
      </c>
      <c r="N44" s="21"/>
      <c r="O44" s="1"/>
    </row>
    <row r="45" spans="1:15" ht="30" customHeight="1">
      <c r="A45" s="71"/>
      <c r="B45" s="69"/>
      <c r="C45" s="16" t="s">
        <v>17</v>
      </c>
      <c r="D45" s="17">
        <f>D43-D44</f>
        <v>0</v>
      </c>
      <c r="E45" s="17">
        <f>E43-E44</f>
        <v>0</v>
      </c>
      <c r="F45" s="17">
        <f aca="true" t="shared" si="9" ref="F45:L45">F43-F44</f>
        <v>0</v>
      </c>
      <c r="G45" s="17">
        <f t="shared" si="9"/>
        <v>2</v>
      </c>
      <c r="H45" s="17">
        <f t="shared" si="9"/>
        <v>0</v>
      </c>
      <c r="I45" s="17">
        <f t="shared" si="9"/>
        <v>0</v>
      </c>
      <c r="J45" s="17">
        <f t="shared" si="9"/>
        <v>-6</v>
      </c>
      <c r="K45" s="17">
        <f t="shared" si="9"/>
        <v>0</v>
      </c>
      <c r="L45" s="17">
        <f t="shared" si="9"/>
        <v>28</v>
      </c>
      <c r="M45" s="37">
        <f>M43-M44</f>
        <v>24</v>
      </c>
      <c r="N45" s="21"/>
      <c r="O45" s="1"/>
    </row>
    <row r="46" spans="1:15" ht="30" customHeight="1">
      <c r="A46" s="38" t="s">
        <v>12</v>
      </c>
      <c r="B46" s="7" t="s">
        <v>18</v>
      </c>
      <c r="C46" s="8"/>
      <c r="D46" s="7" t="s">
        <v>34</v>
      </c>
      <c r="E46" s="7" t="s">
        <v>35</v>
      </c>
      <c r="F46" s="7" t="s">
        <v>0</v>
      </c>
      <c r="G46" s="7" t="s">
        <v>1</v>
      </c>
      <c r="H46" s="7" t="s">
        <v>4</v>
      </c>
      <c r="I46" s="7" t="s">
        <v>5</v>
      </c>
      <c r="J46" s="7" t="s">
        <v>2</v>
      </c>
      <c r="K46" s="7" t="s">
        <v>6</v>
      </c>
      <c r="L46" s="7" t="s">
        <v>3</v>
      </c>
      <c r="M46" s="39" t="s">
        <v>7</v>
      </c>
      <c r="N46" s="21"/>
      <c r="O46" s="1"/>
    </row>
    <row r="47" spans="1:15" ht="30" customHeight="1">
      <c r="A47" s="70"/>
      <c r="B47" s="40"/>
      <c r="C47" s="16" t="s">
        <v>16</v>
      </c>
      <c r="D47" s="17">
        <v>0</v>
      </c>
      <c r="E47" s="17">
        <v>0</v>
      </c>
      <c r="F47" s="17">
        <f>F45*100/F43</f>
        <v>0</v>
      </c>
      <c r="G47" s="17">
        <f>G45*100/G43</f>
        <v>8.695652173913043</v>
      </c>
      <c r="H47" s="17">
        <v>0</v>
      </c>
      <c r="I47" s="17">
        <v>0</v>
      </c>
      <c r="J47" s="17">
        <f>J45*100/J43</f>
        <v>-9.090909090909092</v>
      </c>
      <c r="K47" s="17">
        <v>0</v>
      </c>
      <c r="L47" s="17">
        <v>0</v>
      </c>
      <c r="M47" s="37">
        <f>M45*100/M43</f>
        <v>20.168067226890756</v>
      </c>
      <c r="N47" s="21"/>
      <c r="O47" s="1"/>
    </row>
    <row r="48" spans="1:15" ht="30" customHeight="1">
      <c r="A48" s="71"/>
      <c r="B48" s="64" t="s">
        <v>30</v>
      </c>
      <c r="C48" s="16" t="s">
        <v>14</v>
      </c>
      <c r="D48" s="17">
        <v>0</v>
      </c>
      <c r="E48" s="17">
        <v>0</v>
      </c>
      <c r="F48" s="17">
        <v>1</v>
      </c>
      <c r="G48" s="17">
        <v>7</v>
      </c>
      <c r="H48" s="17">
        <v>0</v>
      </c>
      <c r="I48" s="17">
        <v>0</v>
      </c>
      <c r="J48" s="17">
        <v>21</v>
      </c>
      <c r="K48" s="17">
        <v>5</v>
      </c>
      <c r="L48" s="17">
        <v>0</v>
      </c>
      <c r="M48" s="37">
        <f>SUM(E48:L48)</f>
        <v>34</v>
      </c>
      <c r="N48" s="21"/>
      <c r="O48" s="1"/>
    </row>
    <row r="49" spans="1:15" ht="30" customHeight="1">
      <c r="A49" s="71"/>
      <c r="B49" s="64"/>
      <c r="C49" s="16" t="s">
        <v>15</v>
      </c>
      <c r="D49" s="17">
        <v>0</v>
      </c>
      <c r="E49" s="17">
        <v>0</v>
      </c>
      <c r="F49" s="17">
        <v>1</v>
      </c>
      <c r="G49" s="17">
        <v>4</v>
      </c>
      <c r="H49" s="17">
        <v>0</v>
      </c>
      <c r="I49" s="17">
        <v>1</v>
      </c>
      <c r="J49" s="17">
        <v>16</v>
      </c>
      <c r="K49" s="17">
        <v>1</v>
      </c>
      <c r="L49" s="17">
        <v>0</v>
      </c>
      <c r="M49" s="37">
        <f>SUM(E49:L49)</f>
        <v>23</v>
      </c>
      <c r="N49" s="21"/>
      <c r="O49" s="1"/>
    </row>
    <row r="50" spans="1:15" ht="30" customHeight="1">
      <c r="A50" s="71"/>
      <c r="B50" s="64"/>
      <c r="C50" s="16" t="s">
        <v>17</v>
      </c>
      <c r="D50" s="17">
        <v>0</v>
      </c>
      <c r="E50" s="17">
        <v>0</v>
      </c>
      <c r="F50" s="17">
        <f>F48-F49</f>
        <v>0</v>
      </c>
      <c r="G50" s="17">
        <f>G48-G49</f>
        <v>3</v>
      </c>
      <c r="H50" s="17">
        <v>0</v>
      </c>
      <c r="I50" s="17">
        <v>0</v>
      </c>
      <c r="J50" s="17">
        <f>J48-J49</f>
        <v>5</v>
      </c>
      <c r="K50" s="17">
        <f>K48-K49</f>
        <v>4</v>
      </c>
      <c r="L50" s="17">
        <v>0</v>
      </c>
      <c r="M50" s="37">
        <f>M48-M49</f>
        <v>11</v>
      </c>
      <c r="N50" s="21"/>
      <c r="O50" s="1"/>
    </row>
    <row r="51" spans="1:15" ht="30" customHeight="1">
      <c r="A51" s="71"/>
      <c r="B51" s="64"/>
      <c r="C51" s="16" t="s">
        <v>16</v>
      </c>
      <c r="D51" s="17">
        <v>0</v>
      </c>
      <c r="E51" s="17">
        <v>0</v>
      </c>
      <c r="F51" s="17">
        <f>F50*100/F48</f>
        <v>0</v>
      </c>
      <c r="G51" s="17">
        <f>G50*100/G48</f>
        <v>42.857142857142854</v>
      </c>
      <c r="H51" s="17">
        <v>0</v>
      </c>
      <c r="I51" s="17">
        <v>0</v>
      </c>
      <c r="J51" s="17">
        <f>J50*100/J48</f>
        <v>23.80952380952381</v>
      </c>
      <c r="K51" s="17">
        <f>K50*100/K48</f>
        <v>80</v>
      </c>
      <c r="L51" s="17">
        <v>0</v>
      </c>
      <c r="M51" s="37">
        <f>M50*100/M48</f>
        <v>32.35294117647059</v>
      </c>
      <c r="N51" s="21"/>
      <c r="O51" s="1"/>
    </row>
    <row r="52" spans="1:15" ht="30" customHeight="1">
      <c r="A52" s="66">
        <v>7</v>
      </c>
      <c r="B52" s="56" t="s">
        <v>25</v>
      </c>
      <c r="C52" s="13" t="s">
        <v>14</v>
      </c>
      <c r="D52" s="15">
        <v>3</v>
      </c>
      <c r="E52" s="15">
        <v>1</v>
      </c>
      <c r="F52" s="15">
        <v>5</v>
      </c>
      <c r="G52" s="15">
        <v>31</v>
      </c>
      <c r="H52" s="15">
        <v>0</v>
      </c>
      <c r="I52" s="15">
        <v>4</v>
      </c>
      <c r="J52" s="15">
        <v>104</v>
      </c>
      <c r="K52" s="15">
        <v>1</v>
      </c>
      <c r="L52" s="15">
        <v>2</v>
      </c>
      <c r="M52" s="36">
        <f>SUM(E52:L52)</f>
        <v>148</v>
      </c>
      <c r="N52" s="21"/>
      <c r="O52" s="1"/>
    </row>
    <row r="53" spans="1:15" ht="30" customHeight="1">
      <c r="A53" s="66"/>
      <c r="B53" s="56"/>
      <c r="C53" s="13" t="s">
        <v>15</v>
      </c>
      <c r="D53" s="15">
        <v>3</v>
      </c>
      <c r="E53" s="15">
        <v>0</v>
      </c>
      <c r="F53" s="15">
        <v>4</v>
      </c>
      <c r="G53" s="15">
        <v>21</v>
      </c>
      <c r="H53" s="15">
        <v>0</v>
      </c>
      <c r="I53" s="15">
        <v>2</v>
      </c>
      <c r="J53" s="15">
        <v>73</v>
      </c>
      <c r="K53" s="15">
        <v>0</v>
      </c>
      <c r="L53" s="15">
        <v>0</v>
      </c>
      <c r="M53" s="36">
        <f>SUM(E53:L53)</f>
        <v>100</v>
      </c>
      <c r="N53" s="21"/>
      <c r="O53" s="1"/>
    </row>
    <row r="54" spans="1:15" ht="30" customHeight="1">
      <c r="A54" s="66"/>
      <c r="B54" s="56"/>
      <c r="C54" s="13" t="s">
        <v>17</v>
      </c>
      <c r="D54" s="15">
        <f>D52-D53</f>
        <v>0</v>
      </c>
      <c r="E54" s="15">
        <f>E52-E53</f>
        <v>1</v>
      </c>
      <c r="F54" s="15">
        <f>F52-F53</f>
        <v>1</v>
      </c>
      <c r="G54" s="15">
        <f>G52-G53</f>
        <v>10</v>
      </c>
      <c r="H54" s="15">
        <v>0</v>
      </c>
      <c r="I54" s="15">
        <f>I52-I53</f>
        <v>2</v>
      </c>
      <c r="J54" s="15">
        <f>J52-J53</f>
        <v>31</v>
      </c>
      <c r="K54" s="15">
        <f>K52-K53</f>
        <v>1</v>
      </c>
      <c r="L54" s="15">
        <f>L52-L53</f>
        <v>2</v>
      </c>
      <c r="M54" s="36">
        <f>M52-M53</f>
        <v>48</v>
      </c>
      <c r="N54" s="21"/>
      <c r="O54" s="1"/>
    </row>
    <row r="55" spans="1:15" ht="30" customHeight="1">
      <c r="A55" s="66"/>
      <c r="B55" s="56"/>
      <c r="C55" s="13" t="s">
        <v>16</v>
      </c>
      <c r="D55" s="15">
        <f>D54*100/D52</f>
        <v>0</v>
      </c>
      <c r="E55" s="15">
        <f>E54*100/E52</f>
        <v>100</v>
      </c>
      <c r="F55" s="15">
        <f>F54*100/F52</f>
        <v>20</v>
      </c>
      <c r="G55" s="15">
        <f>G54*100/G52</f>
        <v>32.25806451612903</v>
      </c>
      <c r="H55" s="15">
        <v>0</v>
      </c>
      <c r="I55" s="15">
        <f>I54*100/I52</f>
        <v>50</v>
      </c>
      <c r="J55" s="15">
        <f>J54*100/J52</f>
        <v>29.807692307692307</v>
      </c>
      <c r="K55" s="15">
        <f>K54*100/K52</f>
        <v>100</v>
      </c>
      <c r="L55" s="15">
        <f>L54*100/L52</f>
        <v>100</v>
      </c>
      <c r="M55" s="36">
        <f>M54*100/M52</f>
        <v>32.432432432432435</v>
      </c>
      <c r="N55" s="21"/>
      <c r="O55" s="1"/>
    </row>
    <row r="56" spans="1:15" ht="30" customHeight="1">
      <c r="A56" s="62">
        <v>8</v>
      </c>
      <c r="B56" s="58" t="s">
        <v>10</v>
      </c>
      <c r="C56" s="6" t="s">
        <v>14</v>
      </c>
      <c r="D56" s="6">
        <v>3</v>
      </c>
      <c r="E56" s="6">
        <v>0</v>
      </c>
      <c r="F56" s="12">
        <v>6</v>
      </c>
      <c r="G56" s="12">
        <v>88</v>
      </c>
      <c r="H56" s="12">
        <v>0</v>
      </c>
      <c r="I56" s="12">
        <v>59</v>
      </c>
      <c r="J56" s="12">
        <v>449</v>
      </c>
      <c r="K56" s="12">
        <v>68</v>
      </c>
      <c r="L56" s="12">
        <v>104</v>
      </c>
      <c r="M56" s="35">
        <f>SUM(E56:L56)</f>
        <v>774</v>
      </c>
      <c r="N56" s="21"/>
      <c r="O56" s="1"/>
    </row>
    <row r="57" spans="1:15" ht="30" customHeight="1">
      <c r="A57" s="62"/>
      <c r="B57" s="67"/>
      <c r="C57" s="6" t="s">
        <v>15</v>
      </c>
      <c r="D57" s="6">
        <v>3</v>
      </c>
      <c r="E57" s="6">
        <v>1</v>
      </c>
      <c r="F57" s="12">
        <v>5</v>
      </c>
      <c r="G57" s="12">
        <v>35</v>
      </c>
      <c r="H57" s="12">
        <v>0</v>
      </c>
      <c r="I57" s="12">
        <v>3</v>
      </c>
      <c r="J57" s="12">
        <v>242</v>
      </c>
      <c r="K57" s="12">
        <v>3</v>
      </c>
      <c r="L57" s="12">
        <v>0</v>
      </c>
      <c r="M57" s="35">
        <f>SUM(E57:L57)</f>
        <v>289</v>
      </c>
      <c r="N57" s="21"/>
      <c r="O57" s="1"/>
    </row>
    <row r="58" spans="1:15" ht="30" customHeight="1">
      <c r="A58" s="62"/>
      <c r="B58" s="67"/>
      <c r="C58" s="6" t="s">
        <v>17</v>
      </c>
      <c r="D58" s="5">
        <f>D56-D57</f>
        <v>0</v>
      </c>
      <c r="E58" s="5">
        <f>E56-E57</f>
        <v>-1</v>
      </c>
      <c r="F58" s="5">
        <f aca="true" t="shared" si="10" ref="F58:L58">F56-F57</f>
        <v>1</v>
      </c>
      <c r="G58" s="5">
        <f t="shared" si="10"/>
        <v>53</v>
      </c>
      <c r="H58" s="5">
        <f t="shared" si="10"/>
        <v>0</v>
      </c>
      <c r="I58" s="5">
        <f t="shared" si="10"/>
        <v>56</v>
      </c>
      <c r="J58" s="5">
        <f t="shared" si="10"/>
        <v>207</v>
      </c>
      <c r="K58" s="5">
        <f t="shared" si="10"/>
        <v>65</v>
      </c>
      <c r="L58" s="5">
        <f t="shared" si="10"/>
        <v>104</v>
      </c>
      <c r="M58" s="35">
        <f>M56-M57</f>
        <v>485</v>
      </c>
      <c r="N58" s="21"/>
      <c r="O58" s="1"/>
    </row>
    <row r="59" spans="1:15" ht="30" customHeight="1">
      <c r="A59" s="62"/>
      <c r="B59" s="67"/>
      <c r="C59" s="6" t="s">
        <v>16</v>
      </c>
      <c r="D59" s="5">
        <f>D58*100/D56</f>
        <v>0</v>
      </c>
      <c r="E59" s="5">
        <v>0</v>
      </c>
      <c r="F59" s="5">
        <f aca="true" t="shared" si="11" ref="F59:L59">F58*100/F56</f>
        <v>16.666666666666668</v>
      </c>
      <c r="G59" s="5">
        <f t="shared" si="11"/>
        <v>60.22727272727273</v>
      </c>
      <c r="H59" s="5">
        <v>0</v>
      </c>
      <c r="I59" s="5">
        <f t="shared" si="11"/>
        <v>94.91525423728814</v>
      </c>
      <c r="J59" s="5">
        <f t="shared" si="11"/>
        <v>46.102449888641424</v>
      </c>
      <c r="K59" s="5">
        <f t="shared" si="11"/>
        <v>95.58823529411765</v>
      </c>
      <c r="L59" s="5">
        <f t="shared" si="11"/>
        <v>100</v>
      </c>
      <c r="M59" s="35">
        <f>M58*100/M56</f>
        <v>62.661498708010335</v>
      </c>
      <c r="N59" s="20"/>
      <c r="O59" s="1"/>
    </row>
    <row r="60" spans="1:15" ht="30" customHeight="1">
      <c r="A60" s="66">
        <v>9</v>
      </c>
      <c r="B60" s="56" t="s">
        <v>11</v>
      </c>
      <c r="C60" s="13" t="s">
        <v>14</v>
      </c>
      <c r="D60" s="13">
        <v>3</v>
      </c>
      <c r="E60" s="13">
        <v>0</v>
      </c>
      <c r="F60" s="14">
        <v>4</v>
      </c>
      <c r="G60" s="14">
        <v>45</v>
      </c>
      <c r="H60" s="14">
        <v>0</v>
      </c>
      <c r="I60" s="14">
        <v>1</v>
      </c>
      <c r="J60" s="14">
        <v>106</v>
      </c>
      <c r="K60" s="14">
        <v>6</v>
      </c>
      <c r="L60" s="14">
        <v>45</v>
      </c>
      <c r="M60" s="36">
        <f>SUM(E60:L60)</f>
        <v>207</v>
      </c>
      <c r="N60" s="19"/>
      <c r="O60" s="1"/>
    </row>
    <row r="61" spans="1:15" ht="30" customHeight="1">
      <c r="A61" s="66"/>
      <c r="B61" s="57"/>
      <c r="C61" s="13" t="s">
        <v>15</v>
      </c>
      <c r="D61" s="13">
        <v>3</v>
      </c>
      <c r="E61" s="13">
        <v>0</v>
      </c>
      <c r="F61" s="14">
        <v>3</v>
      </c>
      <c r="G61" s="14">
        <v>38</v>
      </c>
      <c r="H61" s="14">
        <v>0</v>
      </c>
      <c r="I61" s="14">
        <v>1</v>
      </c>
      <c r="J61" s="14">
        <v>124</v>
      </c>
      <c r="K61" s="14">
        <v>0</v>
      </c>
      <c r="L61" s="14">
        <v>0</v>
      </c>
      <c r="M61" s="36">
        <f>SUM(E61:L61)</f>
        <v>166</v>
      </c>
      <c r="N61" s="20"/>
      <c r="O61" s="1"/>
    </row>
    <row r="62" spans="1:15" ht="30" customHeight="1">
      <c r="A62" s="66"/>
      <c r="B62" s="57"/>
      <c r="C62" s="13" t="s">
        <v>17</v>
      </c>
      <c r="D62" s="15">
        <f>D60-D61</f>
        <v>0</v>
      </c>
      <c r="E62" s="15">
        <f>E60-E61</f>
        <v>0</v>
      </c>
      <c r="F62" s="15">
        <f aca="true" t="shared" si="12" ref="F62:L62">F60-F61</f>
        <v>1</v>
      </c>
      <c r="G62" s="15">
        <f t="shared" si="12"/>
        <v>7</v>
      </c>
      <c r="H62" s="15">
        <f t="shared" si="12"/>
        <v>0</v>
      </c>
      <c r="I62" s="15">
        <f t="shared" si="12"/>
        <v>0</v>
      </c>
      <c r="J62" s="15">
        <f t="shared" si="12"/>
        <v>-18</v>
      </c>
      <c r="K62" s="15">
        <f t="shared" si="12"/>
        <v>6</v>
      </c>
      <c r="L62" s="15">
        <f t="shared" si="12"/>
        <v>45</v>
      </c>
      <c r="M62" s="36">
        <f>M60-M61</f>
        <v>41</v>
      </c>
      <c r="N62" s="20"/>
      <c r="O62" s="1"/>
    </row>
    <row r="63" spans="1:15" ht="30" customHeight="1">
      <c r="A63" s="66"/>
      <c r="B63" s="57"/>
      <c r="C63" s="13" t="s">
        <v>16</v>
      </c>
      <c r="D63" s="15">
        <f>D62*100/D60</f>
        <v>0</v>
      </c>
      <c r="E63" s="15">
        <v>0</v>
      </c>
      <c r="F63" s="15">
        <f aca="true" t="shared" si="13" ref="F63:L63">F62*100/F60</f>
        <v>25</v>
      </c>
      <c r="G63" s="15">
        <f t="shared" si="13"/>
        <v>15.555555555555555</v>
      </c>
      <c r="H63" s="15">
        <v>0</v>
      </c>
      <c r="I63" s="15">
        <f t="shared" si="13"/>
        <v>0</v>
      </c>
      <c r="J63" s="15">
        <f t="shared" si="13"/>
        <v>-16.9811320754717</v>
      </c>
      <c r="K63" s="15">
        <f t="shared" si="13"/>
        <v>100</v>
      </c>
      <c r="L63" s="15">
        <f t="shared" si="13"/>
        <v>100</v>
      </c>
      <c r="M63" s="36">
        <f>M62*100/M60</f>
        <v>19.806763285024154</v>
      </c>
      <c r="N63" s="20"/>
      <c r="O63" s="1"/>
    </row>
    <row r="64" spans="1:15" ht="30" customHeight="1">
      <c r="A64" s="62">
        <v>10</v>
      </c>
      <c r="B64" s="58" t="s">
        <v>24</v>
      </c>
      <c r="C64" s="6" t="s">
        <v>14</v>
      </c>
      <c r="D64" s="5">
        <v>4</v>
      </c>
      <c r="E64" s="5">
        <v>0</v>
      </c>
      <c r="F64" s="5">
        <v>9</v>
      </c>
      <c r="G64" s="5">
        <v>47</v>
      </c>
      <c r="H64" s="5">
        <v>0</v>
      </c>
      <c r="I64" s="5">
        <v>2</v>
      </c>
      <c r="J64" s="5">
        <v>789</v>
      </c>
      <c r="K64" s="5">
        <v>1</v>
      </c>
      <c r="L64" s="5">
        <v>62</v>
      </c>
      <c r="M64" s="35">
        <f>SUM(E64:L64)</f>
        <v>910</v>
      </c>
      <c r="N64" s="21"/>
      <c r="O64" s="1"/>
    </row>
    <row r="65" spans="1:15" ht="30" customHeight="1">
      <c r="A65" s="62"/>
      <c r="B65" s="58"/>
      <c r="C65" s="6" t="s">
        <v>15</v>
      </c>
      <c r="D65" s="5">
        <v>3</v>
      </c>
      <c r="E65" s="5">
        <v>0</v>
      </c>
      <c r="F65" s="5">
        <v>8</v>
      </c>
      <c r="G65" s="5">
        <v>35</v>
      </c>
      <c r="H65" s="5">
        <v>0</v>
      </c>
      <c r="I65" s="5">
        <v>2</v>
      </c>
      <c r="J65" s="5">
        <v>524</v>
      </c>
      <c r="K65" s="5">
        <v>0</v>
      </c>
      <c r="L65" s="5">
        <v>3</v>
      </c>
      <c r="M65" s="35">
        <f>SUM(E65:L65)</f>
        <v>572</v>
      </c>
      <c r="N65" s="21"/>
      <c r="O65" s="1"/>
    </row>
    <row r="66" spans="1:15" ht="30" customHeight="1">
      <c r="A66" s="62"/>
      <c r="B66" s="58"/>
      <c r="C66" s="6" t="s">
        <v>17</v>
      </c>
      <c r="D66" s="5">
        <f>D64-D65</f>
        <v>1</v>
      </c>
      <c r="E66" s="5">
        <f aca="true" t="shared" si="14" ref="E66:L66">E64-E65</f>
        <v>0</v>
      </c>
      <c r="F66" s="5">
        <f t="shared" si="14"/>
        <v>1</v>
      </c>
      <c r="G66" s="5">
        <f t="shared" si="14"/>
        <v>12</v>
      </c>
      <c r="H66" s="5">
        <v>0</v>
      </c>
      <c r="I66" s="5">
        <f t="shared" si="14"/>
        <v>0</v>
      </c>
      <c r="J66" s="5">
        <f t="shared" si="14"/>
        <v>265</v>
      </c>
      <c r="K66" s="5">
        <f t="shared" si="14"/>
        <v>1</v>
      </c>
      <c r="L66" s="5">
        <f t="shared" si="14"/>
        <v>59</v>
      </c>
      <c r="M66" s="35">
        <f>M64-M65</f>
        <v>338</v>
      </c>
      <c r="N66" s="21"/>
      <c r="O66" s="1"/>
    </row>
    <row r="67" spans="1:15" ht="30" customHeight="1">
      <c r="A67" s="62"/>
      <c r="B67" s="58"/>
      <c r="C67" s="6" t="s">
        <v>16</v>
      </c>
      <c r="D67" s="5">
        <f>D66*100/D64</f>
        <v>25</v>
      </c>
      <c r="E67" s="5">
        <v>0</v>
      </c>
      <c r="F67" s="5">
        <f aca="true" t="shared" si="15" ref="F67:L67">F66*100/F64</f>
        <v>11.11111111111111</v>
      </c>
      <c r="G67" s="5">
        <f t="shared" si="15"/>
        <v>25.53191489361702</v>
      </c>
      <c r="H67" s="5">
        <v>0</v>
      </c>
      <c r="I67" s="5">
        <f t="shared" si="15"/>
        <v>0</v>
      </c>
      <c r="J67" s="5">
        <f t="shared" si="15"/>
        <v>33.58681875792142</v>
      </c>
      <c r="K67" s="5">
        <f t="shared" si="15"/>
        <v>100</v>
      </c>
      <c r="L67" s="5">
        <f t="shared" si="15"/>
        <v>95.16129032258064</v>
      </c>
      <c r="M67" s="35">
        <f>M66*100/M64</f>
        <v>37.142857142857146</v>
      </c>
      <c r="N67" s="21"/>
      <c r="O67" s="1"/>
    </row>
    <row r="68" spans="1:15" ht="30" customHeight="1">
      <c r="A68" s="66">
        <v>11</v>
      </c>
      <c r="B68" s="56" t="s">
        <v>13</v>
      </c>
      <c r="C68" s="13" t="s">
        <v>14</v>
      </c>
      <c r="D68" s="13">
        <v>2</v>
      </c>
      <c r="E68" s="13">
        <v>0</v>
      </c>
      <c r="F68" s="15">
        <v>1</v>
      </c>
      <c r="G68" s="15">
        <v>10</v>
      </c>
      <c r="H68" s="15">
        <v>0</v>
      </c>
      <c r="I68" s="15">
        <v>0</v>
      </c>
      <c r="J68" s="15">
        <v>33</v>
      </c>
      <c r="K68" s="15">
        <v>0</v>
      </c>
      <c r="L68" s="15">
        <v>1</v>
      </c>
      <c r="M68" s="36">
        <f>SUM(E68:L68)</f>
        <v>45</v>
      </c>
      <c r="N68" s="21"/>
      <c r="O68" s="1"/>
    </row>
    <row r="69" spans="1:15" ht="30" customHeight="1">
      <c r="A69" s="71"/>
      <c r="B69" s="56"/>
      <c r="C69" s="13" t="s">
        <v>15</v>
      </c>
      <c r="D69" s="13">
        <v>2</v>
      </c>
      <c r="E69" s="13">
        <v>0</v>
      </c>
      <c r="F69" s="14">
        <v>0</v>
      </c>
      <c r="G69" s="14">
        <v>7</v>
      </c>
      <c r="H69" s="14">
        <v>0</v>
      </c>
      <c r="I69" s="14">
        <v>0</v>
      </c>
      <c r="J69" s="14">
        <v>22</v>
      </c>
      <c r="K69" s="14">
        <v>0</v>
      </c>
      <c r="L69" s="14">
        <v>0</v>
      </c>
      <c r="M69" s="36">
        <f>SUM(E69:L69)</f>
        <v>29</v>
      </c>
      <c r="N69" s="21"/>
      <c r="O69" s="1"/>
    </row>
    <row r="70" spans="1:15" ht="30" customHeight="1">
      <c r="A70" s="71"/>
      <c r="B70" s="56"/>
      <c r="C70" s="13" t="s">
        <v>17</v>
      </c>
      <c r="D70" s="15">
        <f>D68-D69</f>
        <v>0</v>
      </c>
      <c r="E70" s="15">
        <f>E68-E69</f>
        <v>0</v>
      </c>
      <c r="F70" s="15">
        <f aca="true" t="shared" si="16" ref="F70:L70">F68-F69</f>
        <v>1</v>
      </c>
      <c r="G70" s="15">
        <f t="shared" si="16"/>
        <v>3</v>
      </c>
      <c r="H70" s="15">
        <f t="shared" si="16"/>
        <v>0</v>
      </c>
      <c r="I70" s="15">
        <f t="shared" si="16"/>
        <v>0</v>
      </c>
      <c r="J70" s="15">
        <f t="shared" si="16"/>
        <v>11</v>
      </c>
      <c r="K70" s="15">
        <f t="shared" si="16"/>
        <v>0</v>
      </c>
      <c r="L70" s="15">
        <f t="shared" si="16"/>
        <v>1</v>
      </c>
      <c r="M70" s="36">
        <f>M68-M69</f>
        <v>16</v>
      </c>
      <c r="N70" s="21"/>
      <c r="O70" s="1"/>
    </row>
    <row r="71" spans="1:15" ht="30" customHeight="1">
      <c r="A71" s="38" t="s">
        <v>12</v>
      </c>
      <c r="B71" s="7" t="s">
        <v>18</v>
      </c>
      <c r="C71" s="8"/>
      <c r="D71" s="7" t="s">
        <v>34</v>
      </c>
      <c r="E71" s="7" t="s">
        <v>35</v>
      </c>
      <c r="F71" s="7" t="s">
        <v>0</v>
      </c>
      <c r="G71" s="7" t="s">
        <v>1</v>
      </c>
      <c r="H71" s="7" t="s">
        <v>4</v>
      </c>
      <c r="I71" s="7" t="s">
        <v>5</v>
      </c>
      <c r="J71" s="7" t="s">
        <v>2</v>
      </c>
      <c r="K71" s="7" t="s">
        <v>6</v>
      </c>
      <c r="L71" s="7" t="s">
        <v>3</v>
      </c>
      <c r="M71" s="39" t="s">
        <v>7</v>
      </c>
      <c r="N71" s="21"/>
      <c r="O71" s="1"/>
    </row>
    <row r="72" spans="1:15" ht="30" customHeight="1">
      <c r="A72" s="41"/>
      <c r="B72" s="27"/>
      <c r="C72" s="13" t="s">
        <v>16</v>
      </c>
      <c r="D72" s="15">
        <f>D70*100/D68</f>
        <v>0</v>
      </c>
      <c r="E72" s="15">
        <v>0</v>
      </c>
      <c r="F72" s="15">
        <f aca="true" t="shared" si="17" ref="F72:L72">F70*100/F68</f>
        <v>100</v>
      </c>
      <c r="G72" s="15">
        <f t="shared" si="17"/>
        <v>30</v>
      </c>
      <c r="H72" s="15">
        <v>0</v>
      </c>
      <c r="I72" s="15">
        <v>0</v>
      </c>
      <c r="J72" s="15">
        <f t="shared" si="17"/>
        <v>33.333333333333336</v>
      </c>
      <c r="K72" s="15">
        <v>0</v>
      </c>
      <c r="L72" s="15">
        <f t="shared" si="17"/>
        <v>100</v>
      </c>
      <c r="M72" s="36">
        <f>M70*100/M68</f>
        <v>35.55555555555556</v>
      </c>
      <c r="N72" s="21"/>
      <c r="O72" s="1"/>
    </row>
    <row r="73" spans="1:14" ht="15">
      <c r="A73" s="42"/>
      <c r="B73" s="29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43"/>
      <c r="N73" s="21"/>
    </row>
    <row r="74" spans="1:14" ht="47.25">
      <c r="A74" s="44"/>
      <c r="B74" s="9" t="s">
        <v>21</v>
      </c>
      <c r="C74" s="10"/>
      <c r="D74" s="11">
        <f aca="true" t="shared" si="18" ref="D74:M74">D5+D9+D25+D37+D41+D58+D62+D70+D29+D66+D54+D17+D33+D45+D50+D21</f>
        <v>6</v>
      </c>
      <c r="E74" s="11">
        <f t="shared" si="18"/>
        <v>8</v>
      </c>
      <c r="F74" s="11">
        <f t="shared" si="18"/>
        <v>12</v>
      </c>
      <c r="G74" s="11">
        <f>G5+G9+G25+G37+G41+G58+G62+G70+G29+G66+G54+G17+G33+G45+G50+G21+G13</f>
        <v>326</v>
      </c>
      <c r="H74" s="11">
        <f t="shared" si="18"/>
        <v>1</v>
      </c>
      <c r="I74" s="11">
        <f t="shared" si="18"/>
        <v>52</v>
      </c>
      <c r="J74" s="11">
        <f>J5+J9+J25+J37+J41+J58+J62+J70+J29+J66+J54+J17+J33+J45+J50+J21+J13</f>
        <v>1369</v>
      </c>
      <c r="K74" s="11">
        <f t="shared" si="18"/>
        <v>83</v>
      </c>
      <c r="L74" s="11">
        <f t="shared" si="18"/>
        <v>317</v>
      </c>
      <c r="M74" s="45">
        <f t="shared" si="18"/>
        <v>1894</v>
      </c>
      <c r="N74" s="23"/>
    </row>
    <row r="75" spans="1:14" ht="31.5">
      <c r="A75" s="46"/>
      <c r="B75" s="24" t="s">
        <v>31</v>
      </c>
      <c r="C75" s="25"/>
      <c r="D75" s="26">
        <f aca="true" t="shared" si="19" ref="D75:M75">SUM(D3,D7,D15,D23,D27,D31,D35,D39,D43,D48,D52,D56,D60,D64,D68,D19)</f>
        <v>47</v>
      </c>
      <c r="E75" s="26">
        <f t="shared" si="19"/>
        <v>16</v>
      </c>
      <c r="F75" s="26">
        <f t="shared" si="19"/>
        <v>87</v>
      </c>
      <c r="G75" s="26">
        <f>SUM(G3,G7,G11,G15,G23,G27,G31,G35,G39,G43,G48,G52,G56,G60,G64,G68,G19)</f>
        <v>855</v>
      </c>
      <c r="H75" s="26">
        <f t="shared" si="19"/>
        <v>1</v>
      </c>
      <c r="I75" s="26">
        <f t="shared" si="19"/>
        <v>79</v>
      </c>
      <c r="J75" s="26">
        <f>SUM(J3,J7,J11,J15,J23,J27,J31,J35,J39,J43,J48,J52,J56,J60,J64,J68,J19)</f>
        <v>4180</v>
      </c>
      <c r="K75" s="26">
        <f t="shared" si="19"/>
        <v>89</v>
      </c>
      <c r="L75" s="26">
        <f t="shared" si="19"/>
        <v>336</v>
      </c>
      <c r="M75" s="47">
        <f t="shared" si="19"/>
        <v>4742</v>
      </c>
      <c r="N75" s="23"/>
    </row>
    <row r="76" spans="1:14" ht="47.25">
      <c r="A76" s="46"/>
      <c r="B76" s="24" t="s">
        <v>32</v>
      </c>
      <c r="C76" s="25"/>
      <c r="D76" s="26">
        <f>SUM(D4,D16,D24,D28,D32,D36,D40,D44,D49,D53,D57,D61,D65,D69,D8,D20)</f>
        <v>41</v>
      </c>
      <c r="E76" s="26">
        <f>SUM(E4,E16,E24,E28,E32,E36,E40,E44,E49,E53,E57,E61,E65,E69,E8)</f>
        <v>7</v>
      </c>
      <c r="F76" s="26">
        <f>SUM(F4,F16,F24,F28,F32,F36,F40,F44,F49,F53,F57,F61,F65,F69,F8,F20)</f>
        <v>75</v>
      </c>
      <c r="G76" s="26">
        <f>SUM(G4,G12,G16,G24,G28,G32,G36,G40,G44,G49,G53,G57,G61,G65,G69,G8,G20)</f>
        <v>529</v>
      </c>
      <c r="H76" s="26">
        <f>SUM(H4,H16,H24,H28,H32,H36,H40,H44,H49,H53,H57,H61,H65,H69,H8,H20)</f>
        <v>0</v>
      </c>
      <c r="I76" s="26">
        <f>SUM(I4,I16,I24,I28,I32,I36,I40,I44,I49,I53,I57,I61,I65,I69,I8)</f>
        <v>28</v>
      </c>
      <c r="J76" s="26">
        <f>SUM(J4,J12,J16,J24,J28,J32,J36,J40,J44,J49,J53,J57,J61,J65,J69,J8,J20)</f>
        <v>2811</v>
      </c>
      <c r="K76" s="26">
        <f>SUM(K4,K16,K24,K28,K32,K36,K40,K44,K49,K53,K57,K61,K65,K69,K8,K20)</f>
        <v>6</v>
      </c>
      <c r="L76" s="26">
        <f>SUM(L4,L16,L24,L28,L32,L36,L40,L44,L49,L53,L57,L61,L65,L69,L8,L20)</f>
        <v>16</v>
      </c>
      <c r="M76" s="47">
        <f>SUM(M4,M16,M24,M28,M32,M36,M40,M44,M49,M53,M57,M61,M65,M69,M8,M20)</f>
        <v>2848</v>
      </c>
      <c r="N76" s="23"/>
    </row>
    <row r="77" spans="1:14" ht="31.5">
      <c r="A77" s="46"/>
      <c r="B77" s="24" t="s">
        <v>33</v>
      </c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47">
        <f>M74*100/M75</f>
        <v>39.940953184310416</v>
      </c>
      <c r="N77" s="23"/>
    </row>
    <row r="78" spans="1:14" ht="15">
      <c r="A78" s="48"/>
      <c r="B78" s="49"/>
      <c r="C78" s="50"/>
      <c r="D78" s="50"/>
      <c r="E78" s="50"/>
      <c r="F78" s="49"/>
      <c r="G78" s="49"/>
      <c r="H78" s="49"/>
      <c r="I78" s="49"/>
      <c r="J78" s="49"/>
      <c r="K78" s="49"/>
      <c r="L78" s="49"/>
      <c r="M78" s="51"/>
      <c r="N78" s="21"/>
    </row>
    <row r="79" spans="1:14" ht="30.75" thickBot="1">
      <c r="A79" s="52"/>
      <c r="B79" s="53" t="s">
        <v>22</v>
      </c>
      <c r="C79" s="53"/>
      <c r="D79" s="54"/>
      <c r="E79" s="54"/>
      <c r="F79" s="54">
        <f>900*12*F74</f>
        <v>129600</v>
      </c>
      <c r="G79" s="54">
        <f>400*12*G74</f>
        <v>1564800</v>
      </c>
      <c r="H79" s="54">
        <f>400*12*H74</f>
        <v>4800</v>
      </c>
      <c r="I79" s="54">
        <f>250*12*I74</f>
        <v>156000</v>
      </c>
      <c r="J79" s="54">
        <f>250*12*J74</f>
        <v>4107000</v>
      </c>
      <c r="K79" s="54">
        <f>250*12*K74</f>
        <v>249000</v>
      </c>
      <c r="L79" s="54">
        <f>0*12*L74</f>
        <v>0</v>
      </c>
      <c r="M79" s="55">
        <f>SUM(F79:L79)</f>
        <v>6211200</v>
      </c>
      <c r="N79" s="20"/>
    </row>
    <row r="81" spans="2:13" ht="30.75" customHeight="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</row>
    <row r="82" spans="2:13" ht="30.75" customHeight="1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</row>
    <row r="83" spans="2:13" ht="30.75" customHeight="1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</row>
  </sheetData>
  <sheetProtection/>
  <mergeCells count="34">
    <mergeCell ref="A68:A70"/>
    <mergeCell ref="B15:B18"/>
    <mergeCell ref="A31:A34"/>
    <mergeCell ref="A23:A26"/>
    <mergeCell ref="A64:A67"/>
    <mergeCell ref="B39:B42"/>
    <mergeCell ref="B31:B34"/>
    <mergeCell ref="B35:B38"/>
    <mergeCell ref="B19:B22"/>
    <mergeCell ref="A56:A59"/>
    <mergeCell ref="A60:A63"/>
    <mergeCell ref="B56:B59"/>
    <mergeCell ref="B27:B30"/>
    <mergeCell ref="B43:B45"/>
    <mergeCell ref="A35:A45"/>
    <mergeCell ref="A47:A51"/>
    <mergeCell ref="A52:A55"/>
    <mergeCell ref="B52:B55"/>
    <mergeCell ref="A27:A30"/>
    <mergeCell ref="B83:M83"/>
    <mergeCell ref="B60:B63"/>
    <mergeCell ref="B82:M82"/>
    <mergeCell ref="B81:M81"/>
    <mergeCell ref="B68:B70"/>
    <mergeCell ref="B23:B26"/>
    <mergeCell ref="B64:B67"/>
    <mergeCell ref="A1:IV1"/>
    <mergeCell ref="B7:B10"/>
    <mergeCell ref="B3:B6"/>
    <mergeCell ref="A15:A18"/>
    <mergeCell ref="A3:A14"/>
    <mergeCell ref="B11:B14"/>
    <mergeCell ref="B48:B51"/>
    <mergeCell ref="A19:A22"/>
  </mergeCells>
  <printOptions/>
  <pageMargins left="0.48" right="0.2362204724409449" top="0.75" bottom="0.31496062992125984" header="0.46" footer="0.31496062992125984"/>
  <pageSetup horizontalDpi="600" verticalDpi="600" orientation="landscape" paperSize="9" scale="70" r:id="rId1"/>
  <headerFooter alignWithMargins="0">
    <oddHeader>&amp;C&amp;14&amp;UΣχέδιο Νόμου Αναδιοργάνωση Υπουργείων και ΝΠΔΔ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2012-03-19T10:11:09Z</cp:lastPrinted>
  <dcterms:created xsi:type="dcterms:W3CDTF">2006-10-17T10:06:23Z</dcterms:created>
  <dcterms:modified xsi:type="dcterms:W3CDTF">2012-03-19T20:40:46Z</dcterms:modified>
  <cp:category/>
  <cp:version/>
  <cp:contentType/>
  <cp:contentStatus/>
</cp:coreProperties>
</file>